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56040ABA-AE6C-4AD7-AAA9-CE1839277850}" xr6:coauthVersionLast="47" xr6:coauthVersionMax="47" xr10:uidLastSave="{00000000-0000-0000-0000-000000000000}"/>
  <bookViews>
    <workbookView xWindow="-120" yWindow="-120" windowWidth="29040" windowHeight="15840" xr2:uid="{DDF6F0BA-980D-4148-B140-412564991504}"/>
  </bookViews>
  <sheets>
    <sheet name="ER Calculator" sheetId="1" r:id="rId1"/>
    <sheet name="Individual Claim Caps" sheetId="2" r:id="rId2"/>
  </sheets>
  <definedNames>
    <definedName name="BodyPart">#REF!</definedName>
    <definedName name="ClaimType">#REF!</definedName>
    <definedName name="Event">#REF!</definedName>
    <definedName name="Gender">#REF!</definedName>
    <definedName name="Nature">#REF!</definedName>
    <definedName name="Source">#REF!</definedName>
    <definedName name="Tracking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E21" i="1"/>
  <c r="C27" i="1"/>
  <c r="C26" i="1"/>
  <c r="D9" i="1"/>
  <c r="B9" i="1"/>
  <c r="C9" i="1"/>
  <c r="E16" i="1"/>
  <c r="E24" i="1"/>
  <c r="E23" i="1"/>
  <c r="E22" i="1"/>
  <c r="B4" i="2"/>
  <c r="B6" i="2" s="1"/>
  <c r="C6" i="1" l="1"/>
  <c r="B6" i="1"/>
  <c r="D6" i="1"/>
  <c r="D18" i="1"/>
  <c r="C18" i="1"/>
  <c r="B18" i="1"/>
  <c r="D17" i="1"/>
  <c r="D19" i="1" s="1"/>
  <c r="C17" i="1"/>
  <c r="C19" i="1" s="1"/>
  <c r="B17" i="1"/>
  <c r="D11" i="1"/>
  <c r="D12" i="1" s="1"/>
  <c r="D14" i="1" s="1"/>
  <c r="C11" i="1"/>
  <c r="C12" i="1" s="1"/>
  <c r="C14" i="1" s="1"/>
  <c r="B11" i="1"/>
  <c r="B12" i="1" s="1"/>
  <c r="B14" i="1" s="1"/>
  <c r="B15" i="1" l="1"/>
  <c r="B19" i="1"/>
  <c r="B20" i="1" s="1"/>
  <c r="B23" i="1" l="1"/>
  <c r="B24" i="1" s="1"/>
  <c r="C28" i="1" s="1"/>
  <c r="C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 Nicholl</author>
  </authors>
  <commentList>
    <comment ref="E21" authorId="0" shapeId="0" xr:uid="{752C680F-7482-4EC4-A16E-C8D1F342EBBE}">
      <text>
        <r>
          <rPr>
            <b/>
            <sz val="9"/>
            <color indexed="81"/>
            <rFont val="Tahoma"/>
            <family val="2"/>
          </rPr>
          <t xml:space="preserve">Enter surcharge as positive whole number (e.g. 34.5), discount as negative whole number (e.g. -12.7)
</t>
        </r>
      </text>
    </comment>
  </commentList>
</comments>
</file>

<file path=xl/sharedStrings.xml><?xml version="1.0" encoding="utf-8"?>
<sst xmlns="http://schemas.openxmlformats.org/spreadsheetml/2006/main" count="42" uniqueCount="41">
  <si>
    <t>a</t>
  </si>
  <si>
    <t>Claim cost</t>
  </si>
  <si>
    <t>b</t>
  </si>
  <si>
    <t>Payroll</t>
  </si>
  <si>
    <t>c</t>
  </si>
  <si>
    <t>Claim cost to payroll ratio</t>
  </si>
  <si>
    <t>d</t>
  </si>
  <si>
    <t>Rate group claim cost to payroll ratio</t>
  </si>
  <si>
    <t>e</t>
  </si>
  <si>
    <t>Variance indicator</t>
  </si>
  <si>
    <t>f</t>
  </si>
  <si>
    <t>Capped variance</t>
  </si>
  <si>
    <t>g</t>
  </si>
  <si>
    <t>Weighting</t>
  </si>
  <si>
    <t>h</t>
  </si>
  <si>
    <t>Weighted avg variance per yr</t>
  </si>
  <si>
    <t>i</t>
  </si>
  <si>
    <t>Weighted avg variance</t>
  </si>
  <si>
    <t>j</t>
  </si>
  <si>
    <t>l</t>
  </si>
  <si>
    <t>Participation level by year</t>
  </si>
  <si>
    <t>m</t>
  </si>
  <si>
    <t>n</t>
  </si>
  <si>
    <t>Weighted participation level by year</t>
  </si>
  <si>
    <t>o</t>
  </si>
  <si>
    <t>Weighted avg participation level</t>
  </si>
  <si>
    <t>r</t>
  </si>
  <si>
    <t>s</t>
  </si>
  <si>
    <t>t</t>
  </si>
  <si>
    <t>Rate Year:</t>
  </si>
  <si>
    <t>Claim Costs:</t>
  </si>
  <si>
    <t>Amount Removed from Calculations:</t>
  </si>
  <si>
    <t>Amount Considered in ER Calculations:</t>
  </si>
  <si>
    <t>Injury Year</t>
  </si>
  <si>
    <t>Payroll:</t>
  </si>
  <si>
    <t>Base Rate</t>
  </si>
  <si>
    <t>Total Premiums:</t>
  </si>
  <si>
    <t>Premium Rate:</t>
  </si>
  <si>
    <t>-</t>
  </si>
  <si>
    <t>(enter claim costs here)</t>
  </si>
  <si>
    <t>Fill in teal cells with your organization's/industry's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</si>
</sst>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&quot;$&quot;#,##0.00"/>
    <numFmt numFmtId="165" formatCode="0.000000"/>
    <numFmt numFmtId="166" formatCode="0.0%"/>
    <numFmt numFmtId="167" formatCode="0.0"/>
    <numFmt numFmtId="168" formatCode="0.0000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9999"/>
      <name val="Arial"/>
      <family val="2"/>
    </font>
    <font>
      <sz val="10"/>
      <name val="Arial"/>
    </font>
    <font>
      <b/>
      <u/>
      <sz val="10"/>
      <name val="Arial"/>
      <family val="2"/>
    </font>
    <font>
      <i/>
      <sz val="10"/>
      <color rgb="FFFF0000"/>
      <name val="Arial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Border="1" applyAlignment="1">
      <alignment horizontal="center"/>
    </xf>
    <xf numFmtId="0" fontId="2" fillId="0" borderId="0" xfId="0" applyFont="1"/>
    <xf numFmtId="165" fontId="0" fillId="0" borderId="0" xfId="0" applyNumberFormat="1"/>
    <xf numFmtId="165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4" fontId="0" fillId="0" borderId="0" xfId="0" applyNumberFormat="1"/>
    <xf numFmtId="164" fontId="1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0" fontId="5" fillId="0" borderId="0" xfId="0" applyFont="1"/>
    <xf numFmtId="0" fontId="1" fillId="0" borderId="0" xfId="0" applyFont="1"/>
    <xf numFmtId="164" fontId="0" fillId="0" borderId="0" xfId="1" applyNumberFormat="1" applyFont="1"/>
    <xf numFmtId="164" fontId="3" fillId="0" borderId="3" xfId="0" applyNumberFormat="1" applyFont="1" applyBorder="1"/>
    <xf numFmtId="167" fontId="2" fillId="0" borderId="1" xfId="0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164" fontId="1" fillId="2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4">
    <dxf>
      <fill>
        <patternFill>
          <bgColor rgb="FF009999"/>
        </patternFill>
      </fill>
    </dxf>
    <dxf>
      <fill>
        <patternFill>
          <bgColor rgb="FF009999"/>
        </patternFill>
      </fill>
    </dxf>
    <dxf>
      <fill>
        <patternFill>
          <bgColor rgb="FF009999"/>
        </patternFill>
      </fill>
    </dxf>
    <dxf>
      <fill>
        <patternFill>
          <bgColor rgb="FF009999"/>
        </patternFill>
      </fill>
    </dxf>
  </dxfs>
  <tableStyles count="0" defaultTableStyle="TableStyleMedium2" defaultPivotStyle="PivotStyleLight16"/>
  <colors>
    <mruColors>
      <color rgb="FF009999"/>
      <color rgb="FFBD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F6C43-8372-4685-ABB6-4D15FC8CE311}">
  <dimension ref="A2:O32"/>
  <sheetViews>
    <sheetView tabSelected="1" workbookViewId="0">
      <selection activeCell="A2" sqref="A2"/>
    </sheetView>
  </sheetViews>
  <sheetFormatPr defaultRowHeight="12.75" x14ac:dyDescent="0.2"/>
  <cols>
    <col min="1" max="1" width="11.28515625" style="8" customWidth="1"/>
    <col min="2" max="4" width="15.7109375" customWidth="1"/>
    <col min="5" max="5" width="35.42578125" bestFit="1" customWidth="1"/>
    <col min="15" max="15" width="10.85546875" customWidth="1"/>
    <col min="258" max="260" width="15.7109375" customWidth="1"/>
    <col min="271" max="271" width="10.85546875" customWidth="1"/>
    <col min="514" max="516" width="15.7109375" customWidth="1"/>
    <col min="527" max="527" width="10.85546875" customWidth="1"/>
    <col min="770" max="772" width="15.7109375" customWidth="1"/>
    <col min="783" max="783" width="10.85546875" customWidth="1"/>
    <col min="1026" max="1028" width="15.7109375" customWidth="1"/>
    <col min="1039" max="1039" width="10.85546875" customWidth="1"/>
    <col min="1282" max="1284" width="15.7109375" customWidth="1"/>
    <col min="1295" max="1295" width="10.85546875" customWidth="1"/>
    <col min="1538" max="1540" width="15.7109375" customWidth="1"/>
    <col min="1551" max="1551" width="10.85546875" customWidth="1"/>
    <col min="1794" max="1796" width="15.7109375" customWidth="1"/>
    <col min="1807" max="1807" width="10.85546875" customWidth="1"/>
    <col min="2050" max="2052" width="15.7109375" customWidth="1"/>
    <col min="2063" max="2063" width="10.85546875" customWidth="1"/>
    <col min="2306" max="2308" width="15.7109375" customWidth="1"/>
    <col min="2319" max="2319" width="10.85546875" customWidth="1"/>
    <col min="2562" max="2564" width="15.7109375" customWidth="1"/>
    <col min="2575" max="2575" width="10.85546875" customWidth="1"/>
    <col min="2818" max="2820" width="15.7109375" customWidth="1"/>
    <col min="2831" max="2831" width="10.85546875" customWidth="1"/>
    <col min="3074" max="3076" width="15.7109375" customWidth="1"/>
    <col min="3087" max="3087" width="10.85546875" customWidth="1"/>
    <col min="3330" max="3332" width="15.7109375" customWidth="1"/>
    <col min="3343" max="3343" width="10.85546875" customWidth="1"/>
    <col min="3586" max="3588" width="15.7109375" customWidth="1"/>
    <col min="3599" max="3599" width="10.85546875" customWidth="1"/>
    <col min="3842" max="3844" width="15.7109375" customWidth="1"/>
    <col min="3855" max="3855" width="10.85546875" customWidth="1"/>
    <col min="4098" max="4100" width="15.7109375" customWidth="1"/>
    <col min="4111" max="4111" width="10.85546875" customWidth="1"/>
    <col min="4354" max="4356" width="15.7109375" customWidth="1"/>
    <col min="4367" max="4367" width="10.85546875" customWidth="1"/>
    <col min="4610" max="4612" width="15.7109375" customWidth="1"/>
    <col min="4623" max="4623" width="10.85546875" customWidth="1"/>
    <col min="4866" max="4868" width="15.7109375" customWidth="1"/>
    <col min="4879" max="4879" width="10.85546875" customWidth="1"/>
    <col min="5122" max="5124" width="15.7109375" customWidth="1"/>
    <col min="5135" max="5135" width="10.85546875" customWidth="1"/>
    <col min="5378" max="5380" width="15.7109375" customWidth="1"/>
    <col min="5391" max="5391" width="10.85546875" customWidth="1"/>
    <col min="5634" max="5636" width="15.7109375" customWidth="1"/>
    <col min="5647" max="5647" width="10.85546875" customWidth="1"/>
    <col min="5890" max="5892" width="15.7109375" customWidth="1"/>
    <col min="5903" max="5903" width="10.85546875" customWidth="1"/>
    <col min="6146" max="6148" width="15.7109375" customWidth="1"/>
    <col min="6159" max="6159" width="10.85546875" customWidth="1"/>
    <col min="6402" max="6404" width="15.7109375" customWidth="1"/>
    <col min="6415" max="6415" width="10.85546875" customWidth="1"/>
    <col min="6658" max="6660" width="15.7109375" customWidth="1"/>
    <col min="6671" max="6671" width="10.85546875" customWidth="1"/>
    <col min="6914" max="6916" width="15.7109375" customWidth="1"/>
    <col min="6927" max="6927" width="10.85546875" customWidth="1"/>
    <col min="7170" max="7172" width="15.7109375" customWidth="1"/>
    <col min="7183" max="7183" width="10.85546875" customWidth="1"/>
    <col min="7426" max="7428" width="15.7109375" customWidth="1"/>
    <col min="7439" max="7439" width="10.85546875" customWidth="1"/>
    <col min="7682" max="7684" width="15.7109375" customWidth="1"/>
    <col min="7695" max="7695" width="10.85546875" customWidth="1"/>
    <col min="7938" max="7940" width="15.7109375" customWidth="1"/>
    <col min="7951" max="7951" width="10.85546875" customWidth="1"/>
    <col min="8194" max="8196" width="15.7109375" customWidth="1"/>
    <col min="8207" max="8207" width="10.85546875" customWidth="1"/>
    <col min="8450" max="8452" width="15.7109375" customWidth="1"/>
    <col min="8463" max="8463" width="10.85546875" customWidth="1"/>
    <col min="8706" max="8708" width="15.7109375" customWidth="1"/>
    <col min="8719" max="8719" width="10.85546875" customWidth="1"/>
    <col min="8962" max="8964" width="15.7109375" customWidth="1"/>
    <col min="8975" max="8975" width="10.85546875" customWidth="1"/>
    <col min="9218" max="9220" width="15.7109375" customWidth="1"/>
    <col min="9231" max="9231" width="10.85546875" customWidth="1"/>
    <col min="9474" max="9476" width="15.7109375" customWidth="1"/>
    <col min="9487" max="9487" width="10.85546875" customWidth="1"/>
    <col min="9730" max="9732" width="15.7109375" customWidth="1"/>
    <col min="9743" max="9743" width="10.85546875" customWidth="1"/>
    <col min="9986" max="9988" width="15.7109375" customWidth="1"/>
    <col min="9999" max="9999" width="10.85546875" customWidth="1"/>
    <col min="10242" max="10244" width="15.7109375" customWidth="1"/>
    <col min="10255" max="10255" width="10.85546875" customWidth="1"/>
    <col min="10498" max="10500" width="15.7109375" customWidth="1"/>
    <col min="10511" max="10511" width="10.85546875" customWidth="1"/>
    <col min="10754" max="10756" width="15.7109375" customWidth="1"/>
    <col min="10767" max="10767" width="10.85546875" customWidth="1"/>
    <col min="11010" max="11012" width="15.7109375" customWidth="1"/>
    <col min="11023" max="11023" width="10.85546875" customWidth="1"/>
    <col min="11266" max="11268" width="15.7109375" customWidth="1"/>
    <col min="11279" max="11279" width="10.85546875" customWidth="1"/>
    <col min="11522" max="11524" width="15.7109375" customWidth="1"/>
    <col min="11535" max="11535" width="10.85546875" customWidth="1"/>
    <col min="11778" max="11780" width="15.7109375" customWidth="1"/>
    <col min="11791" max="11791" width="10.85546875" customWidth="1"/>
    <col min="12034" max="12036" width="15.7109375" customWidth="1"/>
    <col min="12047" max="12047" width="10.85546875" customWidth="1"/>
    <col min="12290" max="12292" width="15.7109375" customWidth="1"/>
    <col min="12303" max="12303" width="10.85546875" customWidth="1"/>
    <col min="12546" max="12548" width="15.7109375" customWidth="1"/>
    <col min="12559" max="12559" width="10.85546875" customWidth="1"/>
    <col min="12802" max="12804" width="15.7109375" customWidth="1"/>
    <col min="12815" max="12815" width="10.85546875" customWidth="1"/>
    <col min="13058" max="13060" width="15.7109375" customWidth="1"/>
    <col min="13071" max="13071" width="10.85546875" customWidth="1"/>
    <col min="13314" max="13316" width="15.7109375" customWidth="1"/>
    <col min="13327" max="13327" width="10.85546875" customWidth="1"/>
    <col min="13570" max="13572" width="15.7109375" customWidth="1"/>
    <col min="13583" max="13583" width="10.85546875" customWidth="1"/>
    <col min="13826" max="13828" width="15.7109375" customWidth="1"/>
    <col min="13839" max="13839" width="10.85546875" customWidth="1"/>
    <col min="14082" max="14084" width="15.7109375" customWidth="1"/>
    <col min="14095" max="14095" width="10.85546875" customWidth="1"/>
    <col min="14338" max="14340" width="15.7109375" customWidth="1"/>
    <col min="14351" max="14351" width="10.85546875" customWidth="1"/>
    <col min="14594" max="14596" width="15.7109375" customWidth="1"/>
    <col min="14607" max="14607" width="10.85546875" customWidth="1"/>
    <col min="14850" max="14852" width="15.7109375" customWidth="1"/>
    <col min="14863" max="14863" width="10.85546875" customWidth="1"/>
    <col min="15106" max="15108" width="15.7109375" customWidth="1"/>
    <col min="15119" max="15119" width="10.85546875" customWidth="1"/>
    <col min="15362" max="15364" width="15.7109375" customWidth="1"/>
    <col min="15375" max="15375" width="10.85546875" customWidth="1"/>
    <col min="15618" max="15620" width="15.7109375" customWidth="1"/>
    <col min="15631" max="15631" width="10.85546875" customWidth="1"/>
    <col min="15874" max="15876" width="15.7109375" customWidth="1"/>
    <col min="15887" max="15887" width="10.85546875" customWidth="1"/>
    <col min="16130" max="16132" width="15.7109375" customWidth="1"/>
    <col min="16143" max="16143" width="10.85546875" customWidth="1"/>
  </cols>
  <sheetData>
    <row r="2" spans="1:15" x14ac:dyDescent="0.2">
      <c r="A2" s="29" t="s">
        <v>40</v>
      </c>
    </row>
    <row r="4" spans="1:15" x14ac:dyDescent="0.2">
      <c r="A4" s="8" t="s">
        <v>29</v>
      </c>
      <c r="B4" s="31">
        <v>2025</v>
      </c>
    </row>
    <row r="5" spans="1:15" x14ac:dyDescent="0.2">
      <c r="A5" s="14"/>
    </row>
    <row r="6" spans="1:15" x14ac:dyDescent="0.2">
      <c r="A6" s="13" t="s">
        <v>33</v>
      </c>
      <c r="B6" s="15">
        <f>B4-4</f>
        <v>2021</v>
      </c>
      <c r="C6" s="15">
        <f>B4-3</f>
        <v>2022</v>
      </c>
      <c r="D6" s="15">
        <f>B4-2</f>
        <v>2023</v>
      </c>
    </row>
    <row r="7" spans="1:15" x14ac:dyDescent="0.2">
      <c r="A7" s="1" t="s">
        <v>0</v>
      </c>
      <c r="B7" s="16"/>
      <c r="C7" s="16"/>
      <c r="D7" s="16"/>
      <c r="E7" s="2" t="s">
        <v>1</v>
      </c>
    </row>
    <row r="8" spans="1:15" x14ac:dyDescent="0.2">
      <c r="A8" s="1" t="s">
        <v>2</v>
      </c>
      <c r="B8" s="16"/>
      <c r="C8" s="16"/>
      <c r="D8" s="16"/>
      <c r="E8" s="2" t="s">
        <v>3</v>
      </c>
    </row>
    <row r="9" spans="1:15" x14ac:dyDescent="0.2">
      <c r="A9" s="1" t="s">
        <v>4</v>
      </c>
      <c r="B9" s="18" t="e">
        <f>ROUNDDOWN(B7/B8,6)*100</f>
        <v>#DIV/0!</v>
      </c>
      <c r="C9" s="18" t="e">
        <f>ROUNDDOWN(C7/C8,6)*100</f>
        <v>#DIV/0!</v>
      </c>
      <c r="D9" s="18" t="e">
        <f>ROUNDDOWN(D7/D8,6)*100</f>
        <v>#DIV/0!</v>
      </c>
      <c r="E9" t="s">
        <v>5</v>
      </c>
      <c r="J9" s="3"/>
    </row>
    <row r="10" spans="1:15" x14ac:dyDescent="0.2">
      <c r="A10" s="1" t="s">
        <v>6</v>
      </c>
      <c r="B10" s="19"/>
      <c r="C10" s="19"/>
      <c r="D10" s="19"/>
      <c r="E10" s="2" t="s">
        <v>7</v>
      </c>
      <c r="J10" s="3"/>
    </row>
    <row r="11" spans="1:15" x14ac:dyDescent="0.2">
      <c r="A11" s="1" t="s">
        <v>8</v>
      </c>
      <c r="B11" s="4" t="e">
        <f>ROUNDDOWN(B9/B10,6)</f>
        <v>#DIV/0!</v>
      </c>
      <c r="C11" s="4" t="e">
        <f>ROUNDDOWN(C9/C10,6)</f>
        <v>#DIV/0!</v>
      </c>
      <c r="D11" s="4" t="e">
        <f>ROUNDDOWN(D9/D10,6)</f>
        <v>#DIV/0!</v>
      </c>
      <c r="E11" t="s">
        <v>9</v>
      </c>
    </row>
    <row r="12" spans="1:15" x14ac:dyDescent="0.2">
      <c r="A12" s="1" t="s">
        <v>10</v>
      </c>
      <c r="B12" s="4" t="e">
        <f>IF(B11&gt;3, 3, B11)</f>
        <v>#DIV/0!</v>
      </c>
      <c r="C12" s="4" t="e">
        <f>IF(C11&gt;3, 3, C11)</f>
        <v>#DIV/0!</v>
      </c>
      <c r="D12" s="4" t="e">
        <f>IF(D11&gt;3, 3, D11)</f>
        <v>#DIV/0!</v>
      </c>
      <c r="E12" t="s">
        <v>11</v>
      </c>
    </row>
    <row r="13" spans="1:15" x14ac:dyDescent="0.2">
      <c r="A13" s="1" t="s">
        <v>12</v>
      </c>
      <c r="B13" s="5">
        <v>0.16666666666659999</v>
      </c>
      <c r="C13" s="5">
        <v>0.33333333333330001</v>
      </c>
      <c r="D13" s="5">
        <v>0.5</v>
      </c>
      <c r="E13" t="s">
        <v>13</v>
      </c>
      <c r="N13" s="3"/>
    </row>
    <row r="14" spans="1:15" x14ac:dyDescent="0.2">
      <c r="A14" s="1" t="s">
        <v>14</v>
      </c>
      <c r="B14" s="4" t="e">
        <f>ROUNDDOWN(B12*B13,6)</f>
        <v>#DIV/0!</v>
      </c>
      <c r="C14" s="4" t="e">
        <f>ROUNDDOWN(C12*C13,6)</f>
        <v>#DIV/0!</v>
      </c>
      <c r="D14" s="4" t="e">
        <f>ROUNDDOWN(D12*D13,6)</f>
        <v>#DIV/0!</v>
      </c>
      <c r="E14" t="s">
        <v>15</v>
      </c>
      <c r="N14" s="3"/>
      <c r="O14" s="3"/>
    </row>
    <row r="15" spans="1:15" x14ac:dyDescent="0.2">
      <c r="A15" s="1" t="s">
        <v>16</v>
      </c>
      <c r="B15" s="25" t="e">
        <f>ROUND(SUM(B14:D14),6)</f>
        <v>#DIV/0!</v>
      </c>
      <c r="C15" s="25"/>
      <c r="D15" s="25"/>
      <c r="E15" t="s">
        <v>17</v>
      </c>
      <c r="N15" s="3"/>
      <c r="O15" s="3"/>
    </row>
    <row r="16" spans="1:15" x14ac:dyDescent="0.2">
      <c r="A16" s="1" t="s">
        <v>18</v>
      </c>
      <c r="B16" s="26"/>
      <c r="C16" s="26"/>
      <c r="D16" s="26"/>
      <c r="E16" s="2" t="str">
        <f>"Base rate "&amp;B4</f>
        <v>Base rate 2025</v>
      </c>
      <c r="N16" s="3"/>
      <c r="O16" s="3"/>
    </row>
    <row r="17" spans="1:14" x14ac:dyDescent="0.2">
      <c r="A17" s="1" t="s">
        <v>19</v>
      </c>
      <c r="B17" s="17">
        <f>(B16*B8/100)/((B16*B8/100)+120000)</f>
        <v>0</v>
      </c>
      <c r="C17" s="17">
        <f>(B16*C8/100)/((B16*C8/100)+120000)</f>
        <v>0</v>
      </c>
      <c r="D17" s="17">
        <f>(B16*D8/100)/((B16*D8/100)+120000)</f>
        <v>0</v>
      </c>
      <c r="E17" t="s">
        <v>20</v>
      </c>
    </row>
    <row r="18" spans="1:14" x14ac:dyDescent="0.2">
      <c r="A18" s="1" t="s">
        <v>21</v>
      </c>
      <c r="B18" s="5">
        <f>B13</f>
        <v>0.16666666666659999</v>
      </c>
      <c r="C18" s="5">
        <f>C13</f>
        <v>0.33333333333330001</v>
      </c>
      <c r="D18" s="5">
        <f>D13</f>
        <v>0.5</v>
      </c>
      <c r="E18" t="s">
        <v>13</v>
      </c>
    </row>
    <row r="19" spans="1:14" x14ac:dyDescent="0.2">
      <c r="A19" s="1" t="s">
        <v>22</v>
      </c>
      <c r="B19" s="17">
        <f>B17*B18</f>
        <v>0</v>
      </c>
      <c r="C19" s="17">
        <f>C17*C18</f>
        <v>0</v>
      </c>
      <c r="D19" s="17">
        <f>D17*D18</f>
        <v>0</v>
      </c>
      <c r="E19" t="s">
        <v>23</v>
      </c>
    </row>
    <row r="20" spans="1:14" x14ac:dyDescent="0.2">
      <c r="A20" s="1" t="s">
        <v>24</v>
      </c>
      <c r="B20" s="27">
        <f>IF((SUM(B19:D19)&lt;0.1), 0.1, (SUM(B19:D19)))</f>
        <v>0.1</v>
      </c>
      <c r="C20" s="27"/>
      <c r="D20" s="27"/>
      <c r="E20" t="s">
        <v>25</v>
      </c>
    </row>
    <row r="21" spans="1:14" x14ac:dyDescent="0.2">
      <c r="A21" s="13" t="s">
        <v>38</v>
      </c>
      <c r="B21" s="28"/>
      <c r="C21" s="28"/>
      <c r="D21" s="28"/>
      <c r="E21" s="2" t="str">
        <f>"Experience rating adjustment "&amp;(B4-1)</f>
        <v>Experience rating adjustment 2024</v>
      </c>
    </row>
    <row r="22" spans="1:14" x14ac:dyDescent="0.2">
      <c r="A22" s="1" t="s">
        <v>26</v>
      </c>
      <c r="B22" s="28">
        <f>(B21/100*2)+1</f>
        <v>1</v>
      </c>
      <c r="C22" s="28"/>
      <c r="D22" s="28"/>
      <c r="E22" s="21" t="str">
        <f>"Experience rating factor "&amp;B4-1</f>
        <v>Experience rating factor 2024</v>
      </c>
    </row>
    <row r="23" spans="1:14" x14ac:dyDescent="0.2">
      <c r="A23" s="1" t="s">
        <v>27</v>
      </c>
      <c r="B23" s="25" t="e">
        <f>B15*B20+(1-B20)*B22</f>
        <v>#DIV/0!</v>
      </c>
      <c r="C23" s="25"/>
      <c r="D23" s="25"/>
      <c r="E23" t="str">
        <f>"Experience rating factor "&amp;B4</f>
        <v>Experience rating factor 2025</v>
      </c>
    </row>
    <row r="24" spans="1:14" x14ac:dyDescent="0.2">
      <c r="A24" s="1" t="s">
        <v>28</v>
      </c>
      <c r="B24" s="24" t="e">
        <f>(B23-1)/2*100</f>
        <v>#DIV/0!</v>
      </c>
      <c r="C24" s="24"/>
      <c r="D24" s="24"/>
      <c r="E24" t="str">
        <f>"Experience rating adjustment "&amp;B4</f>
        <v>Experience rating adjustment 2025</v>
      </c>
    </row>
    <row r="25" spans="1:14" x14ac:dyDescent="0.2">
      <c r="J25" s="3"/>
      <c r="K25" s="3"/>
      <c r="L25" s="3"/>
      <c r="M25" s="3"/>
      <c r="N25" s="3"/>
    </row>
    <row r="26" spans="1:14" x14ac:dyDescent="0.2">
      <c r="B26" t="s">
        <v>34</v>
      </c>
      <c r="C26" s="6">
        <f>D8</f>
        <v>0</v>
      </c>
      <c r="D26" s="6"/>
      <c r="J26" s="3"/>
      <c r="K26" s="3"/>
      <c r="L26" s="3"/>
      <c r="M26" s="3"/>
      <c r="N26" s="3"/>
    </row>
    <row r="27" spans="1:14" x14ac:dyDescent="0.2">
      <c r="B27" t="s">
        <v>35</v>
      </c>
      <c r="C27" s="22">
        <f>B16</f>
        <v>0</v>
      </c>
    </row>
    <row r="28" spans="1:14" ht="13.5" thickBot="1" x14ac:dyDescent="0.25">
      <c r="B28" s="21" t="s">
        <v>37</v>
      </c>
      <c r="C28" s="22" t="e">
        <f>C27+(C27*(B24/100))</f>
        <v>#DIV/0!</v>
      </c>
      <c r="J28" s="3"/>
      <c r="K28" s="3"/>
      <c r="L28" s="3"/>
      <c r="M28" s="3"/>
      <c r="N28" s="3"/>
    </row>
    <row r="29" spans="1:14" ht="13.5" thickBot="1" x14ac:dyDescent="0.25">
      <c r="B29" s="20" t="s">
        <v>36</v>
      </c>
      <c r="C29" s="23" t="e">
        <f>C26/100*C28</f>
        <v>#DIV/0!</v>
      </c>
    </row>
    <row r="32" spans="1:14" x14ac:dyDescent="0.2">
      <c r="B32" s="7"/>
      <c r="C32" s="7"/>
      <c r="D32" s="7"/>
    </row>
  </sheetData>
  <mergeCells count="7">
    <mergeCell ref="B21:D21"/>
    <mergeCell ref="B24:D24"/>
    <mergeCell ref="B15:D15"/>
    <mergeCell ref="B16:D16"/>
    <mergeCell ref="B20:D20"/>
    <mergeCell ref="B22:D22"/>
    <mergeCell ref="B23:D23"/>
  </mergeCells>
  <conditionalFormatting sqref="B10:D10 B16:D16 B21:D21 B7:D8">
    <cfRule type="containsBlanks" dxfId="3" priority="2">
      <formula>LEN(TRIM(B7))=0</formula>
    </cfRule>
  </conditionalFormatting>
  <conditionalFormatting sqref="B21:D21">
    <cfRule type="containsBlanks" dxfId="2" priority="1">
      <formula>LEN(TRIM(B21))=0</formula>
    </cfRule>
  </conditionalFormatting>
  <pageMargins left="0.75" right="0.75" top="1" bottom="1" header="0.5" footer="0.5"/>
  <pageSetup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8DE0B-AB57-49F2-8C14-0448FE1C8933}">
  <dimension ref="A2:B6"/>
  <sheetViews>
    <sheetView workbookViewId="0">
      <selection activeCell="B2" sqref="B2"/>
    </sheetView>
  </sheetViews>
  <sheetFormatPr defaultRowHeight="27.75" customHeight="1" x14ac:dyDescent="0.2"/>
  <cols>
    <col min="1" max="1" width="21.28515625" style="12" customWidth="1"/>
    <col min="2" max="2" width="21.140625" style="9" customWidth="1"/>
  </cols>
  <sheetData>
    <row r="2" spans="1:2" ht="27.75" customHeight="1" x14ac:dyDescent="0.2">
      <c r="A2" s="11" t="s">
        <v>30</v>
      </c>
      <c r="B2" s="30" t="s">
        <v>39</v>
      </c>
    </row>
    <row r="4" spans="1:2" ht="27.75" customHeight="1" x14ac:dyDescent="0.2">
      <c r="A4" s="11" t="s">
        <v>32</v>
      </c>
      <c r="B4" s="10" t="e">
        <f>IF(B2&gt;120000,95000+((B2-120000)*0.1),IF(B2&gt;70000,70000+((B2-70000)*0.5),B2))</f>
        <v>#VALUE!</v>
      </c>
    </row>
    <row r="6" spans="1:2" ht="27.75" customHeight="1" x14ac:dyDescent="0.2">
      <c r="A6" s="11" t="s">
        <v>31</v>
      </c>
      <c r="B6" s="10" t="e">
        <f>B2-B4</f>
        <v>#VALUE!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ER Calculator</vt:lpstr>
      <vt:lpstr>Individual Claim Caps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 Nicholl</dc:creator>
  <cp:lastModifiedBy>Jen Nicholl</cp:lastModifiedBy>
  <dcterms:created xsi:type="dcterms:W3CDTF">2024-09-23T23:03:05Z</dcterms:created>
  <dcterms:modified xsi:type="dcterms:W3CDTF">2024-10-16T22:57:11Z</dcterms:modified>
</cp:coreProperties>
</file>